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richardpasc\Documents\Privat\Business\HowToBWL\"/>
    </mc:Choice>
  </mc:AlternateContent>
  <xr:revisionPtr revIDLastSave="0" documentId="13_ncr:1_{4719D692-1355-427A-B8F7-322ABEFB0F50}" xr6:coauthVersionLast="47" xr6:coauthVersionMax="47" xr10:uidLastSave="{00000000-0000-0000-0000-000000000000}"/>
  <bookViews>
    <workbookView showSheetTabs="0" xWindow="-28908" yWindow="-108" windowWidth="29016" windowHeight="15816" xr2:uid="{00000000-000D-0000-FFFF-FFFF00000000}"/>
  </bookViews>
  <sheets>
    <sheet name="BEP_Analyse" sheetId="2" r:id="rId1"/>
    <sheet name="Ursprungsdaten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I10" i="2"/>
  <c r="I11" i="2"/>
  <c r="E12" i="2"/>
  <c r="F12" i="2" s="1"/>
  <c r="I8" i="2"/>
  <c r="C6" i="2"/>
  <c r="I6" i="2"/>
  <c r="F13" i="2"/>
  <c r="F3" i="2"/>
  <c r="E11" i="2" l="1"/>
  <c r="C7" i="2"/>
  <c r="C10" i="2" s="1"/>
  <c r="C9" i="2" s="1"/>
  <c r="G12" i="2"/>
  <c r="H12" i="2" s="1"/>
  <c r="G3" i="2"/>
  <c r="H3" i="2" s="1"/>
  <c r="G13" i="2"/>
  <c r="H13" i="2" s="1"/>
  <c r="I3" i="2"/>
  <c r="I13" i="2"/>
  <c r="I4" i="2"/>
  <c r="I12" i="2"/>
  <c r="I5" i="2"/>
  <c r="I7" i="2"/>
  <c r="E10" i="2" l="1"/>
  <c r="F11" i="2"/>
  <c r="G11" i="2"/>
  <c r="J11" i="2" s="1"/>
  <c r="K13" i="2"/>
  <c r="J12" i="2"/>
  <c r="J13" i="2"/>
  <c r="J3" i="2"/>
  <c r="K3" i="2"/>
  <c r="K12" i="2"/>
  <c r="H11" i="2" l="1"/>
  <c r="K11" i="2" s="1"/>
  <c r="E9" i="2"/>
  <c r="F10" i="2"/>
  <c r="G10" i="2"/>
  <c r="H10" i="2" l="1"/>
  <c r="K10" i="2" s="1"/>
  <c r="J10" i="2"/>
  <c r="E8" i="2"/>
  <c r="G9" i="2"/>
  <c r="J9" i="2" s="1"/>
  <c r="F9" i="2"/>
  <c r="H9" i="2" l="1"/>
  <c r="K9" i="2" s="1"/>
  <c r="G8" i="2"/>
  <c r="J8" i="2" s="1"/>
  <c r="F8" i="2"/>
  <c r="E7" i="2"/>
  <c r="H8" i="2" l="1"/>
  <c r="K8" i="2" s="1"/>
  <c r="E6" i="2"/>
  <c r="F7" i="2"/>
  <c r="G7" i="2"/>
  <c r="F6" i="2" l="1"/>
  <c r="E5" i="2"/>
  <c r="G6" i="2"/>
  <c r="J6" i="2" s="1"/>
  <c r="H7" i="2"/>
  <c r="K7" i="2" s="1"/>
  <c r="J7" i="2"/>
  <c r="F5" i="2" l="1"/>
  <c r="G5" i="2"/>
  <c r="J5" i="2" s="1"/>
  <c r="E4" i="2"/>
  <c r="H6" i="2"/>
  <c r="K6" i="2" s="1"/>
  <c r="F4" i="2" l="1"/>
  <c r="G4" i="2"/>
  <c r="J4" i="2" s="1"/>
  <c r="H5" i="2"/>
  <c r="K5" i="2" s="1"/>
  <c r="H4" i="2" l="1"/>
  <c r="K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 Pascal, F332B</author>
  </authors>
  <commentList>
    <comment ref="B9" authorId="0" shapeId="0" xr:uid="{D162571A-002F-4394-B530-598034DB2303}">
      <text>
        <r>
          <rPr>
            <b/>
            <sz val="9"/>
            <color indexed="81"/>
            <rFont val="Segoe UI"/>
            <charset val="1"/>
          </rPr>
          <t>HowToBWL:</t>
        </r>
        <r>
          <rPr>
            <sz val="9"/>
            <color indexed="81"/>
            <rFont val="Segoe UI"/>
            <charset val="1"/>
          </rPr>
          <t xml:space="preserve">
Mengenmässige Nutzschwelle</t>
        </r>
      </text>
    </comment>
    <comment ref="C9" authorId="0" shapeId="0" xr:uid="{1CA11551-56E3-40C7-A874-D45D6325F945}">
      <text>
        <r>
          <rPr>
            <b/>
            <sz val="9"/>
            <color indexed="81"/>
            <rFont val="Segoe UI"/>
            <family val="2"/>
          </rPr>
          <t>Richard Pascal, F332B:</t>
        </r>
        <r>
          <rPr>
            <sz val="9"/>
            <color indexed="81"/>
            <rFont val="Segoe UI"/>
            <family val="2"/>
          </rPr>
          <t xml:space="preserve">
(Fixkosten + gewünschter Gewinn) / DB I
oder
Break Even Umsatz / Verkaufspreis pro Stk.</t>
        </r>
      </text>
    </comment>
    <comment ref="B10" authorId="0" shapeId="0" xr:uid="{4FDA79F9-8417-4270-878C-777A055F8EEB}">
      <text>
        <r>
          <rPr>
            <b/>
            <sz val="9"/>
            <color indexed="81"/>
            <rFont val="Segoe UI"/>
            <charset val="1"/>
          </rPr>
          <t>HowToBWL:</t>
        </r>
        <r>
          <rPr>
            <sz val="9"/>
            <color indexed="81"/>
            <rFont val="Segoe UI"/>
            <charset val="1"/>
          </rPr>
          <t xml:space="preserve">
Wertmässige Nutzschwelle</t>
        </r>
      </text>
    </comment>
    <comment ref="C10" authorId="0" shapeId="0" xr:uid="{65F17BA6-6716-4FA1-B29F-AF8B0CBA522A}">
      <text>
        <r>
          <rPr>
            <b/>
            <sz val="9"/>
            <color indexed="81"/>
            <rFont val="Segoe UI"/>
            <family val="2"/>
          </rPr>
          <t>HowToBWL:</t>
        </r>
        <r>
          <rPr>
            <sz val="9"/>
            <color indexed="81"/>
            <rFont val="Segoe UI"/>
            <family val="2"/>
          </rPr>
          <t xml:space="preserve">
Verkaufspreis * Break Even Menge
oder
(Fixkosten + Gewinn) * 100 / DB I %
oder
Fixkosten * 100 / (DB I % - gewünschte Umsatzrendite)</t>
        </r>
      </text>
    </comment>
  </commentList>
</comments>
</file>

<file path=xl/sharedStrings.xml><?xml version="1.0" encoding="utf-8"?>
<sst xmlns="http://schemas.openxmlformats.org/spreadsheetml/2006/main" count="20" uniqueCount="19">
  <si>
    <t>variable Kosten</t>
  </si>
  <si>
    <t>Umsatz</t>
  </si>
  <si>
    <t>Eingabe</t>
  </si>
  <si>
    <t>DB I:</t>
  </si>
  <si>
    <t>Break Even Menge:</t>
  </si>
  <si>
    <t>Break Even Umsatz:</t>
  </si>
  <si>
    <t>Verkaufsmenge</t>
  </si>
  <si>
    <t>DB I</t>
  </si>
  <si>
    <t>DB II</t>
  </si>
  <si>
    <t>Fixkosten</t>
  </si>
  <si>
    <t>Selbstkosten</t>
  </si>
  <si>
    <t>Fixkosten p.a.:</t>
  </si>
  <si>
    <t>DB I %:</t>
  </si>
  <si>
    <t>Gewinn oder Umsatzrendite</t>
  </si>
  <si>
    <t>Gewinn / Umsatzrendite (optional)</t>
  </si>
  <si>
    <t>Verkaufspreis (netto) pro Stk.:</t>
  </si>
  <si>
    <t>variable Kosten pro Stk.:</t>
  </si>
  <si>
    <t>gewünschter Gewinn [CHF]</t>
  </si>
  <si>
    <t>gewünschte Umsatzrendite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</si>
</sst>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6" xfId="0" applyFont="1" applyBorder="1"/>
    <xf numFmtId="9" fontId="2" fillId="0" borderId="7" xfId="1" applyFont="1" applyBorder="1"/>
    <xf numFmtId="0" fontId="2" fillId="0" borderId="8" xfId="0" applyFont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4" fillId="0" borderId="0" xfId="0" applyFont="1"/>
    <xf numFmtId="3" fontId="2" fillId="0" borderId="7" xfId="0" applyNumberFormat="1" applyFont="1" applyBorder="1"/>
    <xf numFmtId="165" fontId="2" fillId="0" borderId="1" xfId="0" applyNumberFormat="1" applyFont="1" applyBorder="1"/>
    <xf numFmtId="165" fontId="2" fillId="0" borderId="19" xfId="0" applyNumberFormat="1" applyFont="1" applyBorder="1"/>
    <xf numFmtId="165" fontId="2" fillId="0" borderId="14" xfId="0" applyNumberFormat="1" applyFont="1" applyBorder="1"/>
    <xf numFmtId="165" fontId="2" fillId="0" borderId="16" xfId="0" applyNumberFormat="1" applyFont="1" applyBorder="1"/>
    <xf numFmtId="165" fontId="2" fillId="0" borderId="20" xfId="0" applyNumberFormat="1" applyFont="1" applyBorder="1"/>
    <xf numFmtId="165" fontId="2" fillId="0" borderId="17" xfId="0" applyNumberFormat="1" applyFont="1" applyBorder="1"/>
    <xf numFmtId="2" fontId="2" fillId="0" borderId="7" xfId="0" applyNumberFormat="1" applyFont="1" applyBorder="1"/>
    <xf numFmtId="4" fontId="2" fillId="0" borderId="9" xfId="0" applyNumberFormat="1" applyFont="1" applyBorder="1"/>
    <xf numFmtId="164" fontId="2" fillId="0" borderId="13" xfId="0" applyNumberFormat="1" applyFont="1" applyFill="1" applyBorder="1"/>
    <xf numFmtId="165" fontId="2" fillId="0" borderId="0" xfId="0" applyNumberFormat="1" applyFont="1"/>
    <xf numFmtId="0" fontId="2" fillId="0" borderId="0" xfId="0" quotePrefix="1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2" fillId="3" borderId="5" xfId="0" applyNumberFormat="1" applyFont="1" applyFill="1" applyBorder="1" applyProtection="1">
      <protection locked="0"/>
    </xf>
    <xf numFmtId="2" fontId="2" fillId="3" borderId="7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0" fontId="2" fillId="4" borderId="6" xfId="0" applyFont="1" applyFill="1" applyBorder="1" applyProtection="1">
      <protection locked="0"/>
    </xf>
    <xf numFmtId="4" fontId="2" fillId="4" borderId="7" xfId="1" applyNumberFormat="1" applyFont="1" applyFill="1" applyBorder="1" applyProtection="1">
      <protection locked="0"/>
    </xf>
    <xf numFmtId="164" fontId="2" fillId="3" borderId="15" xfId="0" applyNumberFormat="1" applyFont="1" applyFill="1" applyBorder="1" applyProtection="1">
      <protection locked="0"/>
    </xf>
  </cellXfs>
  <cellStyles count="2">
    <cellStyle name="Prozent" xfId="1" builtinId="5"/>
    <cellStyle name="Standard" xfId="0" builtinId="0"/>
  </cellStyles>
  <dxfs count="1">
    <dxf>
      <numFmt numFmtId="13" formatCode="0%"/>
    </dxf>
  </dxfs>
  <tableStyles count="0" defaultTableStyle="TableStyleMedium2" defaultPivotStyle="PivotStyleLight16"/>
  <colors>
    <mruColors>
      <color rgb="FF9FCBD9"/>
      <color rgb="FF72A9B6"/>
      <color rgb="FF0070C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100" b="1">
                <a:solidFill>
                  <a:schemeClr val="tx1"/>
                </a:solidFill>
              </a:rPr>
              <a:t>Break Even Point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8026182850461436"/>
          <c:y val="0.12860768874478926"/>
          <c:w val="0.79573817012101189"/>
          <c:h val="0.70107858576501469"/>
        </c:manualLayout>
      </c:layout>
      <c:lineChart>
        <c:grouping val="standard"/>
        <c:varyColors val="0"/>
        <c:ser>
          <c:idx val="1"/>
          <c:order val="0"/>
          <c:tx>
            <c:strRef>
              <c:f>BEP_Analyse!$F$2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rgbClr val="72A9B6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rgbClr val="72A9B6"/>
                </a:solidFill>
              </a:ln>
              <a:effectLst/>
            </c:spPr>
          </c:marker>
          <c:cat>
            <c:numRef>
              <c:f>BEP_Analyse!$E$3:$E$13</c:f>
              <c:numCache>
                <c:formatCode>#,##0_ ;[Red]\-#,##0\ </c:formatCode>
                <c:ptCount val="11"/>
                <c:pt idx="0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  <c:pt idx="4">
                  <c:v>40000</c:v>
                </c:pt>
                <c:pt idx="5">
                  <c:v>50000</c:v>
                </c:pt>
                <c:pt idx="6">
                  <c:v>60000</c:v>
                </c:pt>
                <c:pt idx="7">
                  <c:v>70000</c:v>
                </c:pt>
                <c:pt idx="8">
                  <c:v>80000</c:v>
                </c:pt>
                <c:pt idx="9">
                  <c:v>90000</c:v>
                </c:pt>
                <c:pt idx="10">
                  <c:v>100000</c:v>
                </c:pt>
              </c:numCache>
            </c:numRef>
          </c:cat>
          <c:val>
            <c:numRef>
              <c:f>BEP_Analyse!$F$3:$F$13</c:f>
              <c:numCache>
                <c:formatCode>#,##0.00_ ;[Red]\-#,##0.00\ </c:formatCode>
                <c:ptCount val="11"/>
                <c:pt idx="0">
                  <c:v>0</c:v>
                </c:pt>
                <c:pt idx="1">
                  <c:v>900000</c:v>
                </c:pt>
                <c:pt idx="2">
                  <c:v>1800000</c:v>
                </c:pt>
                <c:pt idx="3">
                  <c:v>2700000</c:v>
                </c:pt>
                <c:pt idx="4">
                  <c:v>3600000</c:v>
                </c:pt>
                <c:pt idx="5">
                  <c:v>4500000</c:v>
                </c:pt>
                <c:pt idx="6">
                  <c:v>5400000</c:v>
                </c:pt>
                <c:pt idx="7">
                  <c:v>6300000</c:v>
                </c:pt>
                <c:pt idx="8">
                  <c:v>7200000</c:v>
                </c:pt>
                <c:pt idx="9">
                  <c:v>8100000</c:v>
                </c:pt>
                <c:pt idx="10">
                  <c:v>9000000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CE-49BC-B4C5-23030DB1F973}"/>
            </c:ext>
          </c:extLst>
        </c:ser>
        <c:ser>
          <c:idx val="0"/>
          <c:order val="1"/>
          <c:tx>
            <c:strRef>
              <c:f>BEP_Analyse!$J$2</c:f>
              <c:strCache>
                <c:ptCount val="1"/>
                <c:pt idx="0">
                  <c:v>Selbstkosten</c:v>
                </c:pt>
              </c:strCache>
            </c:strRef>
          </c:tx>
          <c:spPr>
            <a:ln w="28575" cap="rnd">
              <a:solidFill>
                <a:srgbClr val="0070C3"/>
              </a:solidFill>
              <a:round/>
            </a:ln>
            <a:effectLst/>
          </c:spPr>
          <c:marker>
            <c:symbol val="none"/>
          </c:marker>
          <c:cat>
            <c:numRef>
              <c:f>BEP_Analyse!$E$3:$E$13</c:f>
              <c:numCache>
                <c:formatCode>#,##0_ ;[Red]\-#,##0\ </c:formatCode>
                <c:ptCount val="11"/>
                <c:pt idx="0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  <c:pt idx="4">
                  <c:v>40000</c:v>
                </c:pt>
                <c:pt idx="5">
                  <c:v>50000</c:v>
                </c:pt>
                <c:pt idx="6">
                  <c:v>60000</c:v>
                </c:pt>
                <c:pt idx="7">
                  <c:v>70000</c:v>
                </c:pt>
                <c:pt idx="8">
                  <c:v>80000</c:v>
                </c:pt>
                <c:pt idx="9">
                  <c:v>90000</c:v>
                </c:pt>
                <c:pt idx="10">
                  <c:v>100000</c:v>
                </c:pt>
              </c:numCache>
            </c:numRef>
          </c:cat>
          <c:val>
            <c:numRef>
              <c:f>BEP_Analyse!$J$3:$J$13</c:f>
              <c:numCache>
                <c:formatCode>#,##0.00_ ;[Red]\-#,##0.00\ </c:formatCode>
                <c:ptCount val="11"/>
                <c:pt idx="0">
                  <c:v>2530000</c:v>
                </c:pt>
                <c:pt idx="1">
                  <c:v>2830000</c:v>
                </c:pt>
                <c:pt idx="2">
                  <c:v>3130000</c:v>
                </c:pt>
                <c:pt idx="3">
                  <c:v>3430000</c:v>
                </c:pt>
                <c:pt idx="4">
                  <c:v>3730000</c:v>
                </c:pt>
                <c:pt idx="5">
                  <c:v>4030000</c:v>
                </c:pt>
                <c:pt idx="6">
                  <c:v>4330000</c:v>
                </c:pt>
                <c:pt idx="7">
                  <c:v>4630000</c:v>
                </c:pt>
                <c:pt idx="8">
                  <c:v>4930000</c:v>
                </c:pt>
                <c:pt idx="9">
                  <c:v>5230000</c:v>
                </c:pt>
                <c:pt idx="10">
                  <c:v>5530000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CE-49BC-B4C5-23030DB1F973}"/>
            </c:ext>
          </c:extLst>
        </c:ser>
        <c:ser>
          <c:idx val="2"/>
          <c:order val="2"/>
          <c:tx>
            <c:strRef>
              <c:f>BEP_Analyse!$I$2</c:f>
              <c:strCache>
                <c:ptCount val="1"/>
                <c:pt idx="0">
                  <c:v>Fixkosten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BEP_Analyse!$I$3:$I$13</c:f>
              <c:numCache>
                <c:formatCode>#,##0.00_ ;[Red]\-#,##0.00\ </c:formatCode>
                <c:ptCount val="11"/>
                <c:pt idx="0">
                  <c:v>2530000</c:v>
                </c:pt>
                <c:pt idx="1">
                  <c:v>2530000</c:v>
                </c:pt>
                <c:pt idx="2">
                  <c:v>2530000</c:v>
                </c:pt>
                <c:pt idx="3">
                  <c:v>2530000</c:v>
                </c:pt>
                <c:pt idx="4">
                  <c:v>2530000</c:v>
                </c:pt>
                <c:pt idx="5">
                  <c:v>2530000</c:v>
                </c:pt>
                <c:pt idx="6">
                  <c:v>2530000</c:v>
                </c:pt>
                <c:pt idx="7">
                  <c:v>2530000</c:v>
                </c:pt>
                <c:pt idx="8">
                  <c:v>2530000</c:v>
                </c:pt>
                <c:pt idx="9">
                  <c:v>2530000</c:v>
                </c:pt>
                <c:pt idx="10">
                  <c:v>2530000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1CE-49BC-B4C5-23030DB1F973}"/>
            </c:ext>
          </c:extLst>
        </c:ser>
        <c:ser>
          <c:idx val="3"/>
          <c:order val="3"/>
          <c:tx>
            <c:strRef>
              <c:f>BEP_Analyse!$G$2</c:f>
              <c:strCache>
                <c:ptCount val="1"/>
                <c:pt idx="0">
                  <c:v>variable Kosten</c:v>
                </c:pt>
              </c:strCache>
            </c:strRef>
          </c:tx>
          <c:spPr>
            <a:ln w="28575" cap="rnd">
              <a:solidFill>
                <a:srgbClr val="9FCBD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FCBD9"/>
              </a:solidFill>
              <a:ln w="9525">
                <a:solidFill>
                  <a:srgbClr val="9FCBD9"/>
                </a:solidFill>
              </a:ln>
              <a:effectLst/>
            </c:spPr>
          </c:marker>
          <c:val>
            <c:numRef>
              <c:f>BEP_Analyse!$G$3:$G$13</c:f>
              <c:numCache>
                <c:formatCode>#,##0.00_ ;[Red]\-#,##0.00\ </c:formatCode>
                <c:ptCount val="11"/>
                <c:pt idx="0">
                  <c:v>0</c:v>
                </c:pt>
                <c:pt idx="1">
                  <c:v>300000</c:v>
                </c:pt>
                <c:pt idx="2">
                  <c:v>600000</c:v>
                </c:pt>
                <c:pt idx="3">
                  <c:v>900000</c:v>
                </c:pt>
                <c:pt idx="4">
                  <c:v>1200000</c:v>
                </c:pt>
                <c:pt idx="5">
                  <c:v>1500000</c:v>
                </c:pt>
                <c:pt idx="6">
                  <c:v>1800000</c:v>
                </c:pt>
                <c:pt idx="7">
                  <c:v>2100000</c:v>
                </c:pt>
                <c:pt idx="8">
                  <c:v>2400000</c:v>
                </c:pt>
                <c:pt idx="9">
                  <c:v>2700000</c:v>
                </c:pt>
                <c:pt idx="10">
                  <c:v>3000000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1CE-49BC-B4C5-23030DB1F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221696"/>
        <c:axId val="186223232"/>
        <c:extLst>
          <c:ext xmlns:c15="http://schemas.microsoft.com/office/drawing/2012/chart" uri="{02D57815-91ED-43cb-92C2-25804820EDAC}">
            <c15:filteredLineSeries>
              <c15:ser>
                <c:idx val="4"/>
                <c:order val="4"/>
                <c:tx>
                  <c:v>BEP</c:v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BEP_Analyse!$C$10</c15:sqref>
                        </c15:formulaRef>
                      </c:ext>
                    </c:extLst>
                    <c:numCache>
                      <c:formatCode>#,##0.00</c:formatCode>
                      <c:ptCount val="1"/>
                      <c:pt idx="0">
                        <c:v>3795000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51CE-49BC-B4C5-23030DB1F973}"/>
                  </c:ext>
                </c:extLst>
              </c15:ser>
            </c15:filteredLineSeries>
          </c:ext>
        </c:extLst>
      </c:lineChart>
      <c:catAx>
        <c:axId val="186221696"/>
        <c:scaling>
          <c:orientation val="minMax"/>
        </c:scaling>
        <c:delete val="0"/>
        <c:axPos val="b"/>
        <c:numFmt formatCode="#,##0_ ;[Red]\-#,##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6223232"/>
        <c:crosses val="autoZero"/>
        <c:auto val="1"/>
        <c:lblAlgn val="ctr"/>
        <c:lblOffset val="100"/>
        <c:noMultiLvlLbl val="0"/>
      </c:catAx>
      <c:valAx>
        <c:axId val="186223232"/>
        <c:scaling>
          <c:orientation val="minMax"/>
        </c:scaling>
        <c:delete val="0"/>
        <c:axPos val="l"/>
        <c:numFmt formatCode="#,##0.00_ ;[Red]\-#,##0.00\ 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6221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86931685688345"/>
          <c:y val="1.6060695538057741E-2"/>
          <c:w val="0.20905912569191662"/>
          <c:h val="0.265825459317585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3327400</xdr:colOff>
      <xdr:row>14</xdr:row>
      <xdr:rowOff>0</xdr:rowOff>
    </xdr:from>
    <xdr:to>
      <xdr:col>6</xdr:col>
      <xdr:colOff>1049865</xdr:colOff>
      <xdr:row>32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1280584</xdr:colOff>
      <xdr:row>30</xdr:row>
      <xdr:rowOff>38804</xdr:rowOff>
    </xdr:from>
    <xdr:to>
      <xdr:col>6</xdr:col>
      <xdr:colOff>666750</xdr:colOff>
      <xdr:row>31</xdr:row>
      <xdr:rowOff>70554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416528" y="4441471"/>
          <a:ext cx="4480278" cy="2010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Verkaufsmenge [Stk]</a:t>
          </a:r>
        </a:p>
      </xdr:txBody>
    </xdr:sp>
    <xdr:clientData/>
  </xdr:twoCellAnchor>
  <xdr:twoCellAnchor>
    <xdr:from>
      <xdr:col>1</xdr:col>
      <xdr:colOff>247301</xdr:colOff>
      <xdr:row>14</xdr:row>
      <xdr:rowOff>42685</xdr:rowOff>
    </xdr:from>
    <xdr:to>
      <xdr:col>1</xdr:col>
      <xdr:colOff>1305279</xdr:colOff>
      <xdr:row>15</xdr:row>
      <xdr:rowOff>141111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383245" y="1736018"/>
          <a:ext cx="1057978" cy="2677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Preis</a:t>
          </a:r>
          <a:r>
            <a:rPr lang="de-DE" sz="1100" baseline="0">
              <a:latin typeface="Arial" panose="020B0604020202020204" pitchFamily="34" charset="0"/>
              <a:cs typeface="Arial" panose="020B0604020202020204" pitchFamily="34" charset="0"/>
            </a:rPr>
            <a:t> [CHF]</a:t>
          </a:r>
          <a:endParaRPr lang="de-DE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1288667</xdr:colOff>
      <xdr:row>28</xdr:row>
      <xdr:rowOff>155222</xdr:rowOff>
    </xdr:from>
    <xdr:to>
      <xdr:col>6</xdr:col>
      <xdr:colOff>1061382</xdr:colOff>
      <xdr:row>28</xdr:row>
      <xdr:rowOff>163286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 flipV="1">
          <a:off x="2156684" y="4793483"/>
          <a:ext cx="5868715" cy="806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1285226</xdr:colOff>
      <xdr:row>15</xdr:row>
      <xdr:rowOff>116416</xdr:rowOff>
    </xdr:from>
    <xdr:to>
      <xdr:col>1</xdr:col>
      <xdr:colOff>1285227</xdr:colOff>
      <xdr:row>28</xdr:row>
      <xdr:rowOff>155222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V="1">
          <a:off x="2153362" y="2647345"/>
          <a:ext cx="1" cy="2232277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253638</xdr:colOff>
      <xdr:row>17</xdr:row>
      <xdr:rowOff>146956</xdr:rowOff>
    </xdr:from>
    <xdr:to>
      <xdr:col>10</xdr:col>
      <xdr:colOff>811426</xdr:colOff>
      <xdr:row>28</xdr:row>
      <xdr:rowOff>53339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84FAC95C-E380-46AB-9061-3A2BE35C74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5633" t="10461" r="13864" b="31643"/>
        <a:stretch/>
      </xdr:blipFill>
      <xdr:spPr>
        <a:xfrm>
          <a:off x="8338458" y="2996836"/>
          <a:ext cx="3293368" cy="1750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showGridLines="0" tabSelected="1" zoomScaleNormal="100" workbookViewId="0">
      <selection activeCell="C3" sqref="C3"/>
    </sheetView>
  </sheetViews>
  <sheetFormatPr baseColWidth="10" defaultColWidth="11.44140625" defaultRowHeight="13.8" x14ac:dyDescent="0.25"/>
  <cols>
    <col min="1" max="1" width="12.6640625" style="1" customWidth="1"/>
    <col min="2" max="2" width="31.77734375" style="1" customWidth="1"/>
    <col min="3" max="3" width="14.6640625" style="1" bestFit="1" customWidth="1"/>
    <col min="4" max="4" width="11.44140625" style="1"/>
    <col min="5" max="5" width="16.77734375" style="1" bestFit="1" customWidth="1"/>
    <col min="6" max="6" width="14.21875" style="1" bestFit="1" customWidth="1"/>
    <col min="7" max="7" width="16.33203125" style="1" bestFit="1" customWidth="1"/>
    <col min="8" max="9" width="13.109375" style="1" bestFit="1" customWidth="1"/>
    <col min="10" max="10" width="13.6640625" style="1" bestFit="1" customWidth="1"/>
    <col min="11" max="11" width="13.77734375" style="1" bestFit="1" customWidth="1"/>
    <col min="12" max="16384" width="11.44140625" style="1"/>
  </cols>
  <sheetData>
    <row r="1" spans="1:11" ht="13.5" customHeight="1" thickBot="1" x14ac:dyDescent="0.3"/>
    <row r="2" spans="1:11" ht="13.5" customHeight="1" x14ac:dyDescent="0.25">
      <c r="B2" s="23" t="s">
        <v>2</v>
      </c>
      <c r="C2" s="24"/>
      <c r="E2" s="6" t="s">
        <v>6</v>
      </c>
      <c r="F2" s="7" t="s">
        <v>1</v>
      </c>
      <c r="G2" s="7" t="s">
        <v>0</v>
      </c>
      <c r="H2" s="7" t="s">
        <v>7</v>
      </c>
      <c r="I2" s="7" t="s">
        <v>9</v>
      </c>
      <c r="J2" s="9" t="s">
        <v>10</v>
      </c>
      <c r="K2" s="8" t="s">
        <v>8</v>
      </c>
    </row>
    <row r="3" spans="1:11" ht="13.5" customHeight="1" x14ac:dyDescent="0.25">
      <c r="B3" s="2" t="s">
        <v>15</v>
      </c>
      <c r="C3" s="25">
        <v>90</v>
      </c>
      <c r="E3" s="20">
        <v>0</v>
      </c>
      <c r="F3" s="12">
        <f>E3*$C$3</f>
        <v>0</v>
      </c>
      <c r="G3" s="12">
        <f>E3*$C$4</f>
        <v>0</v>
      </c>
      <c r="H3" s="12">
        <f>F3-G3</f>
        <v>0</v>
      </c>
      <c r="I3" s="12">
        <f>$C$5</f>
        <v>2530000</v>
      </c>
      <c r="J3" s="13">
        <f>G3+I3</f>
        <v>2530000</v>
      </c>
      <c r="K3" s="14">
        <f>H3-I3</f>
        <v>-2530000</v>
      </c>
    </row>
    <row r="4" spans="1:11" ht="13.5" customHeight="1" x14ac:dyDescent="0.25">
      <c r="B4" s="3" t="s">
        <v>16</v>
      </c>
      <c r="C4" s="26">
        <v>30</v>
      </c>
      <c r="E4" s="20">
        <f t="shared" ref="E4:E11" si="0">E5-$E$13/10</f>
        <v>10000</v>
      </c>
      <c r="F4" s="12">
        <f t="shared" ref="F4:F13" si="1">E4*$C$3</f>
        <v>900000</v>
      </c>
      <c r="G4" s="12">
        <f t="shared" ref="G4:G13" si="2">E4*$C$4</f>
        <v>300000</v>
      </c>
      <c r="H4" s="12">
        <f t="shared" ref="H4:H13" si="3">F4-G4</f>
        <v>600000</v>
      </c>
      <c r="I4" s="12">
        <f t="shared" ref="I4:I13" si="4">$C$5</f>
        <v>2530000</v>
      </c>
      <c r="J4" s="13">
        <f t="shared" ref="J4:J13" si="5">G4+I4</f>
        <v>2830000</v>
      </c>
      <c r="K4" s="14">
        <f t="shared" ref="K4:K13" si="6">H4-I4</f>
        <v>-1930000</v>
      </c>
    </row>
    <row r="5" spans="1:11" ht="13.5" customHeight="1" x14ac:dyDescent="0.25">
      <c r="B5" s="3" t="s">
        <v>11</v>
      </c>
      <c r="C5" s="27">
        <v>2530000</v>
      </c>
      <c r="E5" s="20">
        <f t="shared" si="0"/>
        <v>20000</v>
      </c>
      <c r="F5" s="12">
        <f t="shared" si="1"/>
        <v>1800000</v>
      </c>
      <c r="G5" s="12">
        <f t="shared" si="2"/>
        <v>600000</v>
      </c>
      <c r="H5" s="12">
        <f t="shared" si="3"/>
        <v>1200000</v>
      </c>
      <c r="I5" s="12">
        <f t="shared" si="4"/>
        <v>2530000</v>
      </c>
      <c r="J5" s="13">
        <f t="shared" si="5"/>
        <v>3130000</v>
      </c>
      <c r="K5" s="14">
        <f t="shared" si="6"/>
        <v>-1330000</v>
      </c>
    </row>
    <row r="6" spans="1:11" ht="13.5" customHeight="1" x14ac:dyDescent="0.25">
      <c r="B6" s="3" t="s">
        <v>3</v>
      </c>
      <c r="C6" s="18">
        <f>C3-C4</f>
        <v>60</v>
      </c>
      <c r="E6" s="20">
        <f t="shared" si="0"/>
        <v>30000</v>
      </c>
      <c r="F6" s="12">
        <f t="shared" si="1"/>
        <v>2700000</v>
      </c>
      <c r="G6" s="12">
        <f t="shared" si="2"/>
        <v>900000</v>
      </c>
      <c r="H6" s="12">
        <f t="shared" si="3"/>
        <v>1800000</v>
      </c>
      <c r="I6" s="12">
        <f t="shared" si="4"/>
        <v>2530000</v>
      </c>
      <c r="J6" s="13">
        <f t="shared" si="5"/>
        <v>3430000</v>
      </c>
      <c r="K6" s="14">
        <f t="shared" si="6"/>
        <v>-730000</v>
      </c>
    </row>
    <row r="7" spans="1:11" ht="13.5" customHeight="1" x14ac:dyDescent="0.25">
      <c r="A7" s="22"/>
      <c r="B7" s="3" t="s">
        <v>12</v>
      </c>
      <c r="C7" s="4">
        <f>C6/C3</f>
        <v>0.66666666666666663</v>
      </c>
      <c r="E7" s="20">
        <f t="shared" si="0"/>
        <v>40000</v>
      </c>
      <c r="F7" s="12">
        <f t="shared" si="1"/>
        <v>3600000</v>
      </c>
      <c r="G7" s="12">
        <f t="shared" si="2"/>
        <v>1200000</v>
      </c>
      <c r="H7" s="12">
        <f t="shared" si="3"/>
        <v>2400000</v>
      </c>
      <c r="I7" s="12">
        <f t="shared" si="4"/>
        <v>2530000</v>
      </c>
      <c r="J7" s="13">
        <f t="shared" si="5"/>
        <v>3730000</v>
      </c>
      <c r="K7" s="14">
        <f t="shared" si="6"/>
        <v>-130000</v>
      </c>
    </row>
    <row r="8" spans="1:11" ht="13.5" customHeight="1" x14ac:dyDescent="0.25">
      <c r="A8" s="22"/>
      <c r="B8" s="28" t="s">
        <v>14</v>
      </c>
      <c r="C8" s="29"/>
      <c r="E8" s="20">
        <f t="shared" si="0"/>
        <v>50000</v>
      </c>
      <c r="F8" s="12">
        <f t="shared" si="1"/>
        <v>4500000</v>
      </c>
      <c r="G8" s="12">
        <f t="shared" si="2"/>
        <v>1500000</v>
      </c>
      <c r="H8" s="12">
        <f t="shared" si="3"/>
        <v>3000000</v>
      </c>
      <c r="I8" s="12">
        <f t="shared" si="4"/>
        <v>2530000</v>
      </c>
      <c r="J8" s="13">
        <f t="shared" ref="J8" si="7">G8+I8</f>
        <v>4030000</v>
      </c>
      <c r="K8" s="14">
        <f t="shared" ref="K8" si="8">H8-I8</f>
        <v>470000</v>
      </c>
    </row>
    <row r="9" spans="1:11" ht="13.5" customHeight="1" x14ac:dyDescent="0.25">
      <c r="A9" s="22"/>
      <c r="B9" s="3" t="s">
        <v>4</v>
      </c>
      <c r="C9" s="11">
        <f>IF(B8=Ursprungsdaten!A3,ROUNDUP((C5+C8)/C6,0),C10/C3)</f>
        <v>42166.666666666664</v>
      </c>
      <c r="E9" s="20">
        <f t="shared" si="0"/>
        <v>60000</v>
      </c>
      <c r="F9" s="12">
        <f t="shared" ref="F9:F11" si="9">E9*$C$3</f>
        <v>5400000</v>
      </c>
      <c r="G9" s="12">
        <f t="shared" ref="G9:G11" si="10">E9*$C$4</f>
        <v>1800000</v>
      </c>
      <c r="H9" s="12">
        <f t="shared" ref="H9:H11" si="11">F9-G9</f>
        <v>3600000</v>
      </c>
      <c r="I9" s="12">
        <f t="shared" si="4"/>
        <v>2530000</v>
      </c>
      <c r="J9" s="13">
        <f t="shared" ref="J9:J11" si="12">G9+I9</f>
        <v>4330000</v>
      </c>
      <c r="K9" s="14">
        <f t="shared" ref="K9:K11" si="13">H9-I9</f>
        <v>1070000</v>
      </c>
    </row>
    <row r="10" spans="1:11" ht="13.5" customHeight="1" thickBot="1" x14ac:dyDescent="0.3">
      <c r="A10" s="22"/>
      <c r="B10" s="5" t="s">
        <v>5</v>
      </c>
      <c r="C10" s="19">
        <f>IF(B8=Ursprungsdaten!$A$3,(C5+C8)/C7,C5/(C7-C8))</f>
        <v>3795000</v>
      </c>
      <c r="E10" s="20">
        <f t="shared" si="0"/>
        <v>70000</v>
      </c>
      <c r="F10" s="12">
        <f t="shared" si="9"/>
        <v>6300000</v>
      </c>
      <c r="G10" s="12">
        <f t="shared" si="10"/>
        <v>2100000</v>
      </c>
      <c r="H10" s="12">
        <f t="shared" si="11"/>
        <v>4200000</v>
      </c>
      <c r="I10" s="12">
        <f t="shared" si="4"/>
        <v>2530000</v>
      </c>
      <c r="J10" s="13">
        <f t="shared" si="12"/>
        <v>4630000</v>
      </c>
      <c r="K10" s="14">
        <f t="shared" si="13"/>
        <v>1670000</v>
      </c>
    </row>
    <row r="11" spans="1:11" ht="13.5" customHeight="1" x14ac:dyDescent="0.25">
      <c r="A11" s="22"/>
      <c r="B11" s="22"/>
      <c r="C11" s="22"/>
      <c r="E11" s="20">
        <f t="shared" si="0"/>
        <v>80000</v>
      </c>
      <c r="F11" s="12">
        <f t="shared" si="9"/>
        <v>7200000</v>
      </c>
      <c r="G11" s="12">
        <f t="shared" si="10"/>
        <v>2400000</v>
      </c>
      <c r="H11" s="12">
        <f t="shared" si="11"/>
        <v>4800000</v>
      </c>
      <c r="I11" s="12">
        <f t="shared" si="4"/>
        <v>2530000</v>
      </c>
      <c r="J11" s="13">
        <f t="shared" si="12"/>
        <v>4930000</v>
      </c>
      <c r="K11" s="14">
        <f t="shared" si="13"/>
        <v>2270000</v>
      </c>
    </row>
    <row r="12" spans="1:11" ht="13.5" customHeight="1" x14ac:dyDescent="0.25">
      <c r="E12" s="20">
        <f>E13-$E$13/10</f>
        <v>90000</v>
      </c>
      <c r="F12" s="12">
        <f t="shared" si="1"/>
        <v>8100000</v>
      </c>
      <c r="G12" s="12">
        <f t="shared" si="2"/>
        <v>2700000</v>
      </c>
      <c r="H12" s="12">
        <f t="shared" si="3"/>
        <v>5400000</v>
      </c>
      <c r="I12" s="12">
        <f t="shared" si="4"/>
        <v>2530000</v>
      </c>
      <c r="J12" s="13">
        <f t="shared" si="5"/>
        <v>5230000</v>
      </c>
      <c r="K12" s="14">
        <f t="shared" si="6"/>
        <v>2870000</v>
      </c>
    </row>
    <row r="13" spans="1:11" ht="13.5" customHeight="1" thickBot="1" x14ac:dyDescent="0.3">
      <c r="E13" s="30">
        <v>100000</v>
      </c>
      <c r="F13" s="15">
        <f t="shared" si="1"/>
        <v>9000000</v>
      </c>
      <c r="G13" s="15">
        <f t="shared" si="2"/>
        <v>3000000</v>
      </c>
      <c r="H13" s="15">
        <f t="shared" si="3"/>
        <v>6000000</v>
      </c>
      <c r="I13" s="15">
        <f t="shared" si="4"/>
        <v>2530000</v>
      </c>
      <c r="J13" s="16">
        <f t="shared" si="5"/>
        <v>5530000</v>
      </c>
      <c r="K13" s="17">
        <f t="shared" si="6"/>
        <v>3470000</v>
      </c>
    </row>
    <row r="14" spans="1:11" ht="13.5" customHeight="1" x14ac:dyDescent="0.25">
      <c r="K14" s="21"/>
    </row>
    <row r="15" spans="1:11" ht="13.5" customHeight="1" x14ac:dyDescent="0.25"/>
    <row r="16" spans="1:11" ht="13.5" customHeight="1" x14ac:dyDescent="0.25"/>
    <row r="17" spans="9:9" ht="13.5" customHeight="1" x14ac:dyDescent="0.25"/>
    <row r="18" spans="9:9" ht="13.5" customHeight="1" x14ac:dyDescent="0.25"/>
    <row r="19" spans="9:9" ht="13.5" customHeight="1" x14ac:dyDescent="0.25"/>
    <row r="20" spans="9:9" ht="13.5" customHeight="1" x14ac:dyDescent="0.25"/>
    <row r="21" spans="9:9" ht="13.5" customHeight="1" x14ac:dyDescent="0.25"/>
    <row r="22" spans="9:9" ht="13.5" customHeight="1" x14ac:dyDescent="0.25"/>
    <row r="23" spans="9:9" ht="13.5" customHeight="1" x14ac:dyDescent="0.25"/>
    <row r="24" spans="9:9" ht="13.5" customHeight="1" x14ac:dyDescent="0.25"/>
    <row r="25" spans="9:9" ht="13.5" customHeight="1" x14ac:dyDescent="0.25"/>
    <row r="26" spans="9:9" ht="13.5" customHeight="1" x14ac:dyDescent="0.25"/>
    <row r="27" spans="9:9" ht="13.5" customHeight="1" x14ac:dyDescent="0.25"/>
    <row r="28" spans="9:9" ht="13.5" customHeight="1" x14ac:dyDescent="0.25"/>
    <row r="29" spans="9:9" ht="13.5" customHeight="1" x14ac:dyDescent="0.25"/>
    <row r="30" spans="9:9" ht="13.5" customHeight="1" x14ac:dyDescent="0.25"/>
    <row r="31" spans="9:9" ht="13.5" customHeight="1" x14ac:dyDescent="0.25"/>
    <row r="32" spans="9:9" ht="13.5" customHeight="1" x14ac:dyDescent="0.25">
      <c r="I32" s="10"/>
    </row>
  </sheetData>
  <sheetProtection sheet="1" objects="1" scenarios="1" selectLockedCells="1"/>
  <mergeCells count="1">
    <mergeCell ref="B2:C2"/>
  </mergeCells>
  <dataValidations count="2">
    <dataValidation allowBlank="1" showInputMessage="1" showErrorMessage="1" promptTitle="Marktpotenzial" prompt="Total mögliche Verkäufe" sqref="E13" xr:uid="{00000000-0002-0000-0100-000000000000}"/>
    <dataValidation allowBlank="1" showInputMessage="1" showErrorMessage="1" promptTitle="Eingabehinweis" prompt="Optionale Eingabe_x000a__x000a_Umsatzrendite:_x000a_0 = 0%_x000a_0.5 = 50%_x000a_1 = 100%" sqref="C8" xr:uid="{D476DF1D-3211-40AD-AC82-9A91CD0007F8}"/>
  </dataValidation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9F48CF-D56D-48D7-A238-DB88B4D3F66A}">
            <xm:f>$B$8=Ursprungsdaten!$A$4</xm:f>
            <x14:dxf>
              <numFmt numFmtId="13" formatCode="0%"/>
            </x14:dxf>
          </x14:cfRule>
          <xm:sqref>C8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47D6D1-6190-4779-8902-B52DB3298C48}">
          <x14:formula1>
            <xm:f>Ursprungsdaten!$A$2:$A$4</xm:f>
          </x14:formula1>
          <xm:sqref>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61889-CA50-49FF-921A-1AD394CEF7DF}">
  <dimension ref="A1:A4"/>
  <sheetViews>
    <sheetView workbookViewId="0">
      <selection activeCell="A5" sqref="A5"/>
    </sheetView>
  </sheetViews>
  <sheetFormatPr baseColWidth="10" defaultRowHeight="14.4" x14ac:dyDescent="0.3"/>
  <sheetData>
    <row r="1" spans="1:1" x14ac:dyDescent="0.3">
      <c r="A1" t="s">
        <v>13</v>
      </c>
    </row>
    <row r="2" spans="1:1" x14ac:dyDescent="0.3">
      <c r="A2" t="s">
        <v>14</v>
      </c>
    </row>
    <row r="3" spans="1:1" x14ac:dyDescent="0.3">
      <c r="A3" t="s">
        <v>17</v>
      </c>
    </row>
    <row r="4" spans="1:1" x14ac:dyDescent="0.3">
      <c r="A4" t="s">
        <v>18</v>
      </c>
    </row>
  </sheetData>
  <pageMargins left="0.7" right="0.7" top="0.78740157499999996" bottom="0.78740157499999996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BEP_Analyse</vt:lpstr>
      <vt:lpstr>Ursprungsdaten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Richard</dc:creator>
  <cp:lastModifiedBy>Richard Pascal, F332B</cp:lastModifiedBy>
  <dcterms:created xsi:type="dcterms:W3CDTF">2015-04-18T20:25:46Z</dcterms:created>
  <dcterms:modified xsi:type="dcterms:W3CDTF">2022-10-26T08:01:14Z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9a68f73-b527-45da-b1a3-2f598590be36_Enabled">
    <vt:lpwstr>true</vt:lpwstr>
  </property>
  <property fmtid="{D5CDD505-2E9C-101B-9397-08002B2CF9AE}" pid="3" name="MSIP_Label_f9a68f73-b527-45da-b1a3-2f598590be36_SetDate">
    <vt:lpwstr>2022-10-25T17:35:10Z</vt:lpwstr>
  </property>
  <property fmtid="{D5CDD505-2E9C-101B-9397-08002B2CF9AE}" pid="4" name="MSIP_Label_f9a68f73-b527-45da-b1a3-2f598590be36_Method">
    <vt:lpwstr>Standard</vt:lpwstr>
  </property>
  <property fmtid="{D5CDD505-2E9C-101B-9397-08002B2CF9AE}" pid="5" name="MSIP_Label_f9a68f73-b527-45da-b1a3-2f598590be36_Name">
    <vt:lpwstr>internal</vt:lpwstr>
  </property>
  <property fmtid="{D5CDD505-2E9C-101B-9397-08002B2CF9AE}" pid="6" name="MSIP_Label_f9a68f73-b527-45da-b1a3-2f598590be36_SiteId">
    <vt:lpwstr>3ae7c479-0cf1-47f4-8f84-929f364eff67</vt:lpwstr>
  </property>
  <property fmtid="{D5CDD505-2E9C-101B-9397-08002B2CF9AE}" pid="7" name="MSIP_Label_f9a68f73-b527-45da-b1a3-2f598590be36_ActionId">
    <vt:lpwstr>8c71c581-f901-41ad-b210-da860f7a7720</vt:lpwstr>
  </property>
  <property fmtid="{D5CDD505-2E9C-101B-9397-08002B2CF9AE}" pid="8" name="MSIP_Label_f9a68f73-b527-45da-b1a3-2f598590be36_ContentBits">
    <vt:lpwstr>0</vt:lpwstr>
  </property>
</Properties>
</file>